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43" i="1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<sst xmlns="http://schemas.openxmlformats.org/spreadsheetml/2006/main" count="39" uniqueCount="21">
  <si>
    <t>Отчет № 7. 23.10.2023 10:23:18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</si>
  <si>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</si>
  <si>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Калязинского муниципального округа первого созыва</t>
  </si>
  <si>
    <t>По состоянию на 20.10.2023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</si>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</sst>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/>
  </sheetViews>
  <sheetFormatPr defaultRowHeight="1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>
      <c r="N1" s="1" t="s">
        <v>0</v>
      </c>
    </row>
    <row r="2" spans="1:15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3.1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69.9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5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5" customHeight="1">
      <c r="A11" s="15" t="s">
        <v>6</v>
      </c>
      <c r="B11" s="16" t="str">
        <f>"Четырехмандатный (№ 1)"</f>
        <v>Четырехмандатный (№ 1)</v>
      </c>
      <c r="C11" s="16" t="str">
        <f>"Константинов Илья Иванович"</f>
        <v>Константинов Илья Иванович</v>
      </c>
      <c r="D11" s="17">
        <v>17845</v>
      </c>
      <c r="E11" s="17"/>
      <c r="F11" s="16" t="str">
        <f>""</f>
        <v/>
      </c>
      <c r="G11" s="17"/>
      <c r="H11" s="18"/>
      <c r="I11" s="17">
        <v>17845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30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17845</v>
      </c>
      <c r="E12" s="21">
        <v>0</v>
      </c>
      <c r="F12" s="20" t="str">
        <f>""</f>
        <v/>
      </c>
      <c r="G12" s="21">
        <v>0</v>
      </c>
      <c r="H12" s="22"/>
      <c r="I12" s="21">
        <v>17845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60" customHeight="1">
      <c r="A13" s="15" t="s">
        <v>8</v>
      </c>
      <c r="B13" s="16" t="str">
        <f>"Четырехмандатный (№ 1)"</f>
        <v>Четырехмандатный (№ 1)</v>
      </c>
      <c r="C13" s="16" t="str">
        <f>"Чекмарев Сергей Александрович"</f>
        <v>Чекмарев Сергей Александрович</v>
      </c>
      <c r="D13" s="17">
        <v>125</v>
      </c>
      <c r="E13" s="17"/>
      <c r="F13" s="16" t="str">
        <f>""</f>
        <v/>
      </c>
      <c r="G13" s="17"/>
      <c r="H13" s="18"/>
      <c r="I13" s="17">
        <v>125</v>
      </c>
      <c r="J13" s="19"/>
      <c r="K13" s="17"/>
      <c r="L13" s="16" t="str">
        <f>""</f>
        <v/>
      </c>
      <c r="M13" s="17"/>
      <c r="N13" s="16" t="str">
        <f>""</f>
        <v/>
      </c>
      <c r="O13" s="13"/>
    </row>
    <row r="14" spans="1:15" ht="30" customHeight="1">
      <c r="A14" s="14" t="s">
        <v>7</v>
      </c>
      <c r="B14" s="20" t="str">
        <f>""</f>
        <v/>
      </c>
      <c r="C14" s="20" t="str">
        <f>"Итого по кандидату"</f>
        <v>Итого по кандидату</v>
      </c>
      <c r="D14" s="21">
        <v>125</v>
      </c>
      <c r="E14" s="21">
        <v>0</v>
      </c>
      <c r="F14" s="20" t="str">
        <f>""</f>
        <v/>
      </c>
      <c r="G14" s="21">
        <v>0</v>
      </c>
      <c r="H14" s="22"/>
      <c r="I14" s="21">
        <v>125</v>
      </c>
      <c r="J14" s="23"/>
      <c r="K14" s="21">
        <v>0</v>
      </c>
      <c r="L14" s="20" t="str">
        <f>""</f>
        <v/>
      </c>
      <c r="M14" s="21">
        <v>0</v>
      </c>
      <c r="N14" s="20" t="str">
        <f>""</f>
        <v/>
      </c>
      <c r="O14" s="13"/>
    </row>
    <row r="15" spans="1:15" ht="75" customHeight="1">
      <c r="A15" s="14" t="s">
        <v>7</v>
      </c>
      <c r="B15" s="20" t="str">
        <f>""</f>
        <v/>
      </c>
      <c r="C15" s="20" t="str">
        <f>"Избирательный округ (Четырехмандатный (№ 1)), всего"</f>
        <v>Избирательный округ (Четырехмандатный (№ 1)), всего</v>
      </c>
      <c r="D15" s="21">
        <v>17970</v>
      </c>
      <c r="E15" s="21">
        <v>0</v>
      </c>
      <c r="F15" s="20" t="str">
        <f>""</f>
        <v/>
      </c>
      <c r="G15" s="21">
        <v>0</v>
      </c>
      <c r="H15" s="22"/>
      <c r="I15" s="21">
        <v>17970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5" customHeight="1">
      <c r="A16" s="15" t="s">
        <v>9</v>
      </c>
      <c r="B16" s="16" t="str">
        <f>"Пятимандатный (№ 2)"</f>
        <v>Пятимандатный (№ 2)</v>
      </c>
      <c r="C16" s="16" t="str">
        <f>"Мороз Валентина Николаевна"</f>
        <v>Мороз Валентина Николаевна</v>
      </c>
      <c r="D16" s="17">
        <v>22701</v>
      </c>
      <c r="E16" s="17"/>
      <c r="F16" s="16" t="str">
        <f>""</f>
        <v/>
      </c>
      <c r="G16" s="17"/>
      <c r="H16" s="18"/>
      <c r="I16" s="17">
        <v>22701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30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22701</v>
      </c>
      <c r="E17" s="21">
        <v>0</v>
      </c>
      <c r="F17" s="20" t="str">
        <f>""</f>
        <v/>
      </c>
      <c r="G17" s="21">
        <v>0</v>
      </c>
      <c r="H17" s="22"/>
      <c r="I17" s="21">
        <v>22701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60" customHeight="1">
      <c r="A18" s="15" t="s">
        <v>10</v>
      </c>
      <c r="B18" s="16" t="str">
        <f>"Пятимандатный (№ 2)"</f>
        <v>Пятимандатный (№ 2)</v>
      </c>
      <c r="C18" s="16" t="str">
        <f>"Скупова Ирина Владимировна"</f>
        <v>Скупова Ирина Владимировна</v>
      </c>
      <c r="D18" s="17">
        <v>9440</v>
      </c>
      <c r="E18" s="17"/>
      <c r="F18" s="16" t="str">
        <f>""</f>
        <v/>
      </c>
      <c r="G18" s="17"/>
      <c r="H18" s="18"/>
      <c r="I18" s="17">
        <v>9440</v>
      </c>
      <c r="J18" s="19"/>
      <c r="K18" s="17"/>
      <c r="L18" s="16" t="str">
        <f>""</f>
        <v/>
      </c>
      <c r="M18" s="17"/>
      <c r="N18" s="16" t="str">
        <f>""</f>
        <v/>
      </c>
      <c r="O18" s="13"/>
    </row>
    <row r="19" spans="1:15" ht="30" customHeight="1">
      <c r="A19" s="14" t="s">
        <v>7</v>
      </c>
      <c r="B19" s="20" t="str">
        <f>""</f>
        <v/>
      </c>
      <c r="C19" s="20" t="str">
        <f>"Итого по кандидату"</f>
        <v>Итого по кандидату</v>
      </c>
      <c r="D19" s="21">
        <v>9440</v>
      </c>
      <c r="E19" s="21">
        <v>0</v>
      </c>
      <c r="F19" s="20" t="str">
        <f>""</f>
        <v/>
      </c>
      <c r="G19" s="21">
        <v>0</v>
      </c>
      <c r="H19" s="22"/>
      <c r="I19" s="21">
        <v>9440</v>
      </c>
      <c r="J19" s="23"/>
      <c r="K19" s="21">
        <v>0</v>
      </c>
      <c r="L19" s="20" t="str">
        <f>""</f>
        <v/>
      </c>
      <c r="M19" s="21">
        <v>0</v>
      </c>
      <c r="N19" s="20" t="str">
        <f>""</f>
        <v/>
      </c>
      <c r="O19" s="13"/>
    </row>
    <row r="20" spans="1:15" ht="45" customHeight="1">
      <c r="A20" s="15" t="s">
        <v>11</v>
      </c>
      <c r="B20" s="16" t="str">
        <f>"Пятимандатный (№ 2)"</f>
        <v>Пятимандатный (№ 2)</v>
      </c>
      <c r="C20" s="16" t="str">
        <f>"Шмарина Наталия Юрьевна"</f>
        <v>Шмарина Наталия Юрьевна</v>
      </c>
      <c r="D20" s="17">
        <v>200</v>
      </c>
      <c r="E20" s="17"/>
      <c r="F20" s="16" t="str">
        <f>""</f>
        <v/>
      </c>
      <c r="G20" s="17"/>
      <c r="H20" s="18"/>
      <c r="I20" s="17">
        <v>200</v>
      </c>
      <c r="J20" s="19"/>
      <c r="K20" s="17"/>
      <c r="L20" s="16" t="str">
        <f>""</f>
        <v/>
      </c>
      <c r="M20" s="17"/>
      <c r="N20" s="16" t="str">
        <f>""</f>
        <v/>
      </c>
      <c r="O20" s="13"/>
    </row>
    <row r="21" spans="1:15" ht="30" customHeight="1">
      <c r="A21" s="14" t="s">
        <v>7</v>
      </c>
      <c r="B21" s="20" t="str">
        <f>""</f>
        <v/>
      </c>
      <c r="C21" s="20" t="str">
        <f>"Итого по кандидату"</f>
        <v>Итого по кандидату</v>
      </c>
      <c r="D21" s="21">
        <v>200</v>
      </c>
      <c r="E21" s="21">
        <v>0</v>
      </c>
      <c r="F21" s="20" t="str">
        <f>""</f>
        <v/>
      </c>
      <c r="G21" s="21">
        <v>0</v>
      </c>
      <c r="H21" s="22"/>
      <c r="I21" s="21">
        <v>200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75" customHeight="1">
      <c r="A22" s="14" t="s">
        <v>7</v>
      </c>
      <c r="B22" s="20" t="str">
        <f>""</f>
        <v/>
      </c>
      <c r="C22" s="20" t="str">
        <f>"Избирательный округ (Пятимандатный (№ 2)), всего"</f>
        <v>Избирательный округ (Пятимандатный (№ 2)), всего</v>
      </c>
      <c r="D22" s="21">
        <v>32341</v>
      </c>
      <c r="E22" s="21">
        <v>0</v>
      </c>
      <c r="F22" s="20" t="str">
        <f>""</f>
        <v/>
      </c>
      <c r="G22" s="21">
        <v>0</v>
      </c>
      <c r="H22" s="22"/>
      <c r="I22" s="21">
        <v>32341</v>
      </c>
      <c r="J22" s="23"/>
      <c r="K22" s="21">
        <v>0</v>
      </c>
      <c r="L22" s="20" t="str">
        <f>""</f>
        <v/>
      </c>
      <c r="M22" s="21">
        <v>0</v>
      </c>
      <c r="N22" s="20" t="str">
        <f>""</f>
        <v/>
      </c>
      <c r="O22" s="13"/>
    </row>
    <row r="23" spans="1:15" ht="45" customHeight="1">
      <c r="A23" s="15" t="s">
        <v>12</v>
      </c>
      <c r="B23" s="16" t="str">
        <f>"Четырехмандатный (№ 3)"</f>
        <v>Четырехмандатный (№ 3)</v>
      </c>
      <c r="C23" s="16" t="str">
        <f>"Езерский Станислав Игоревич"</f>
        <v>Езерский Станислав Игоревич</v>
      </c>
      <c r="D23" s="17">
        <v>13120</v>
      </c>
      <c r="E23" s="17"/>
      <c r="F23" s="16" t="str">
        <f>""</f>
        <v/>
      </c>
      <c r="G23" s="17"/>
      <c r="H23" s="18"/>
      <c r="I23" s="17">
        <v>13120</v>
      </c>
      <c r="J23" s="19"/>
      <c r="K23" s="17"/>
      <c r="L23" s="16" t="str">
        <f>""</f>
        <v/>
      </c>
      <c r="M23" s="17"/>
      <c r="N23" s="16" t="str">
        <f>""</f>
        <v/>
      </c>
      <c r="O23" s="13"/>
    </row>
    <row r="24" spans="1:15" ht="30" customHeight="1">
      <c r="A24" s="14" t="s">
        <v>7</v>
      </c>
      <c r="B24" s="20" t="str">
        <f>""</f>
        <v/>
      </c>
      <c r="C24" s="20" t="str">
        <f>"Итого по кандидату"</f>
        <v>Итого по кандидату</v>
      </c>
      <c r="D24" s="21">
        <v>13120</v>
      </c>
      <c r="E24" s="21">
        <v>0</v>
      </c>
      <c r="F24" s="20" t="str">
        <f>""</f>
        <v/>
      </c>
      <c r="G24" s="21">
        <v>0</v>
      </c>
      <c r="H24" s="22"/>
      <c r="I24" s="21">
        <v>13120</v>
      </c>
      <c r="J24" s="23"/>
      <c r="K24" s="21">
        <v>0</v>
      </c>
      <c r="L24" s="20" t="str">
        <f>""</f>
        <v/>
      </c>
      <c r="M24" s="21">
        <v>0</v>
      </c>
      <c r="N24" s="20" t="str">
        <f>""</f>
        <v/>
      </c>
      <c r="O24" s="13"/>
    </row>
    <row r="25" spans="1:15" ht="165" customHeight="1">
      <c r="A25" s="15" t="s">
        <v>13</v>
      </c>
      <c r="B25" s="16" t="str">
        <f>"Четырехмандатный (№ 3)"</f>
        <v>Четырехмандатный (№ 3)</v>
      </c>
      <c r="C25" s="16" t="str">
        <f>"Кондаков Алексей Анатольевич"</f>
        <v>Кондаков Алексей Анатольевич</v>
      </c>
      <c r="D25" s="17">
        <v>600</v>
      </c>
      <c r="E25" s="17"/>
      <c r="F25" s="16" t="str">
        <f>""</f>
        <v/>
      </c>
      <c r="G25" s="17"/>
      <c r="H25" s="18"/>
      <c r="I25" s="17">
        <v>540</v>
      </c>
      <c r="J25" s="19"/>
      <c r="K25" s="17"/>
      <c r="L25" s="16" t="str">
        <f>""</f>
        <v/>
      </c>
      <c r="M25" s="17">
        <v>60</v>
      </c>
      <c r="N25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25" s="13"/>
    </row>
    <row r="26" spans="1:15" ht="30" customHeight="1">
      <c r="A26" s="14" t="s">
        <v>7</v>
      </c>
      <c r="B26" s="20" t="str">
        <f>""</f>
        <v/>
      </c>
      <c r="C26" s="20" t="str">
        <f>"Итого по кандидату"</f>
        <v>Итого по кандидату</v>
      </c>
      <c r="D26" s="21">
        <v>600</v>
      </c>
      <c r="E26" s="21">
        <v>0</v>
      </c>
      <c r="F26" s="20" t="str">
        <f>""</f>
        <v/>
      </c>
      <c r="G26" s="21">
        <v>0</v>
      </c>
      <c r="H26" s="22"/>
      <c r="I26" s="21">
        <v>540</v>
      </c>
      <c r="J26" s="23"/>
      <c r="K26" s="21">
        <v>0</v>
      </c>
      <c r="L26" s="20" t="str">
        <f>""</f>
        <v/>
      </c>
      <c r="M26" s="21">
        <v>60</v>
      </c>
      <c r="N26" s="20" t="str">
        <f>""</f>
        <v/>
      </c>
      <c r="O26" s="13"/>
    </row>
    <row r="27" spans="1:15" ht="165" customHeight="1">
      <c r="A27" s="15" t="s">
        <v>14</v>
      </c>
      <c r="B27" s="16" t="str">
        <f>"Четырехмандатный (№ 3)"</f>
        <v>Четырехмандатный (№ 3)</v>
      </c>
      <c r="C27" s="16" t="str">
        <f>"Селивёрстов Вадим Валерьевич"</f>
        <v>Селивёрстов Вадим Валерьевич</v>
      </c>
      <c r="D27" s="17">
        <v>1000</v>
      </c>
      <c r="E27" s="17"/>
      <c r="F27" s="16" t="str">
        <f>""</f>
        <v/>
      </c>
      <c r="G27" s="17"/>
      <c r="H27" s="18"/>
      <c r="I27" s="17">
        <v>630</v>
      </c>
      <c r="J27" s="19"/>
      <c r="K27" s="17"/>
      <c r="L27" s="16" t="str">
        <f>""</f>
        <v/>
      </c>
      <c r="M27" s="17">
        <v>370</v>
      </c>
      <c r="N27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27" s="13"/>
    </row>
    <row r="28" spans="1:15" ht="30" customHeight="1">
      <c r="A28" s="14" t="s">
        <v>7</v>
      </c>
      <c r="B28" s="20" t="str">
        <f>""</f>
        <v/>
      </c>
      <c r="C28" s="20" t="str">
        <f>"Итого по кандидату"</f>
        <v>Итого по кандидату</v>
      </c>
      <c r="D28" s="21">
        <v>1000</v>
      </c>
      <c r="E28" s="21">
        <v>0</v>
      </c>
      <c r="F28" s="20" t="str">
        <f>""</f>
        <v/>
      </c>
      <c r="G28" s="21">
        <v>0</v>
      </c>
      <c r="H28" s="22"/>
      <c r="I28" s="21">
        <v>630</v>
      </c>
      <c r="J28" s="23"/>
      <c r="K28" s="21">
        <v>0</v>
      </c>
      <c r="L28" s="20" t="str">
        <f>""</f>
        <v/>
      </c>
      <c r="M28" s="21">
        <v>370</v>
      </c>
      <c r="N28" s="20" t="str">
        <f>""</f>
        <v/>
      </c>
      <c r="O28" s="13"/>
    </row>
    <row r="29" spans="1:15" ht="135" customHeight="1">
      <c r="A29" s="15" t="s">
        <v>15</v>
      </c>
      <c r="B29" s="16" t="str">
        <f>"Четырехмандатный (№ 3)"</f>
        <v>Четырехмандатный (№ 3)</v>
      </c>
      <c r="C29" s="16" t="str">
        <f>"Смелков Валерий Михайлович"</f>
        <v>Смелков Валерий Михайлович</v>
      </c>
      <c r="D29" s="17">
        <v>32380</v>
      </c>
      <c r="E29" s="17"/>
      <c r="F29" s="16" t="str">
        <f>""</f>
        <v/>
      </c>
      <c r="G29" s="17"/>
      <c r="H29" s="18"/>
      <c r="I29" s="17">
        <v>22240</v>
      </c>
      <c r="J29" s="19"/>
      <c r="K29" s="17"/>
      <c r="L29" s="16" t="str">
        <f>""</f>
        <v/>
      </c>
      <c r="M29" s="17">
        <v>10140</v>
      </c>
      <c r="N29" s="1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O29" s="13"/>
    </row>
    <row r="30" spans="1:15" ht="30" customHeight="1">
      <c r="A30" s="14" t="s">
        <v>7</v>
      </c>
      <c r="B30" s="20" t="str">
        <f>""</f>
        <v/>
      </c>
      <c r="C30" s="20" t="str">
        <f>"Итого по кандидату"</f>
        <v>Итого по кандидату</v>
      </c>
      <c r="D30" s="21">
        <v>32380</v>
      </c>
      <c r="E30" s="21">
        <v>0</v>
      </c>
      <c r="F30" s="20" t="str">
        <f>""</f>
        <v/>
      </c>
      <c r="G30" s="21">
        <v>0</v>
      </c>
      <c r="H30" s="22"/>
      <c r="I30" s="21">
        <v>22240</v>
      </c>
      <c r="J30" s="23"/>
      <c r="K30" s="21">
        <v>0</v>
      </c>
      <c r="L30" s="20" t="str">
        <f>""</f>
        <v/>
      </c>
      <c r="M30" s="21">
        <v>10140</v>
      </c>
      <c r="N30" s="20" t="str">
        <f>""</f>
        <v/>
      </c>
      <c r="O30" s="13"/>
    </row>
    <row r="31" spans="1:15" ht="60" customHeight="1">
      <c r="A31" s="15" t="s">
        <v>16</v>
      </c>
      <c r="B31" s="16" t="str">
        <f>"Четырехмандатный (№ 3)"</f>
        <v>Четырехмандатный (№ 3)</v>
      </c>
      <c r="C31" s="16" t="str">
        <f>"Стоячко Михаил Вячеславович"</f>
        <v>Стоячко Михаил Вячеславович</v>
      </c>
      <c r="D31" s="17">
        <v>400</v>
      </c>
      <c r="E31" s="17"/>
      <c r="F31" s="16" t="str">
        <f>""</f>
        <v/>
      </c>
      <c r="G31" s="17"/>
      <c r="H31" s="18"/>
      <c r="I31" s="17">
        <v>400</v>
      </c>
      <c r="J31" s="19"/>
      <c r="K31" s="17"/>
      <c r="L31" s="16" t="str">
        <f>""</f>
        <v/>
      </c>
      <c r="M31" s="17"/>
      <c r="N31" s="16" t="str">
        <f>""</f>
        <v/>
      </c>
      <c r="O31" s="13"/>
    </row>
    <row r="32" spans="1:15" ht="30" customHeight="1">
      <c r="A32" s="14" t="s">
        <v>7</v>
      </c>
      <c r="B32" s="20" t="str">
        <f>""</f>
        <v/>
      </c>
      <c r="C32" s="20" t="str">
        <f>"Итого по кандидату"</f>
        <v>Итого по кандидату</v>
      </c>
      <c r="D32" s="21">
        <v>400</v>
      </c>
      <c r="E32" s="21">
        <v>0</v>
      </c>
      <c r="F32" s="20" t="str">
        <f>""</f>
        <v/>
      </c>
      <c r="G32" s="21">
        <v>0</v>
      </c>
      <c r="H32" s="22"/>
      <c r="I32" s="21">
        <v>400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75" customHeight="1">
      <c r="A33" s="14" t="s">
        <v>7</v>
      </c>
      <c r="B33" s="20" t="str">
        <f>""</f>
        <v/>
      </c>
      <c r="C33" s="20" t="str">
        <f>"Избирательный округ (Четырехмандатный (№ 3)), всего"</f>
        <v>Избирательный округ (Четырехмандатный (№ 3)), всего</v>
      </c>
      <c r="D33" s="21">
        <v>47500</v>
      </c>
      <c r="E33" s="21">
        <v>0</v>
      </c>
      <c r="F33" s="20" t="str">
        <f>""</f>
        <v/>
      </c>
      <c r="G33" s="21">
        <v>0</v>
      </c>
      <c r="H33" s="22"/>
      <c r="I33" s="21">
        <v>36930</v>
      </c>
      <c r="J33" s="23"/>
      <c r="K33" s="21">
        <v>0</v>
      </c>
      <c r="L33" s="20" t="str">
        <f>""</f>
        <v/>
      </c>
      <c r="M33" s="21">
        <v>10570</v>
      </c>
      <c r="N33" s="20" t="str">
        <f>""</f>
        <v/>
      </c>
      <c r="O33" s="13"/>
    </row>
    <row r="34" spans="1:15" ht="165" customHeight="1">
      <c r="A34" s="15" t="s">
        <v>17</v>
      </c>
      <c r="B34" s="16" t="str">
        <f>"Четырехмандатный (№ 4)"</f>
        <v>Четырехмандатный (№ 4)</v>
      </c>
      <c r="C34" s="16" t="str">
        <f>"Ворожейкин Станислав Вячеславович"</f>
        <v>Ворожейкин Станислав Вячеславович</v>
      </c>
      <c r="D34" s="17">
        <v>1000</v>
      </c>
      <c r="E34" s="17"/>
      <c r="F34" s="16" t="str">
        <f>""</f>
        <v/>
      </c>
      <c r="G34" s="17"/>
      <c r="H34" s="18"/>
      <c r="I34" s="17">
        <v>630</v>
      </c>
      <c r="J34" s="19"/>
      <c r="K34" s="17"/>
      <c r="L34" s="16" t="str">
        <f>""</f>
        <v/>
      </c>
      <c r="M34" s="17">
        <v>370</v>
      </c>
      <c r="N34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34" s="13"/>
    </row>
    <row r="35" spans="1:15" ht="30" customHeight="1">
      <c r="A35" s="14" t="s">
        <v>7</v>
      </c>
      <c r="B35" s="20" t="str">
        <f>""</f>
        <v/>
      </c>
      <c r="C35" s="20" t="str">
        <f>"Итого по кандидату"</f>
        <v>Итого по кандидату</v>
      </c>
      <c r="D35" s="21">
        <v>1000</v>
      </c>
      <c r="E35" s="21">
        <v>0</v>
      </c>
      <c r="F35" s="20" t="str">
        <f>""</f>
        <v/>
      </c>
      <c r="G35" s="21">
        <v>0</v>
      </c>
      <c r="H35" s="22"/>
      <c r="I35" s="21">
        <v>630</v>
      </c>
      <c r="J35" s="23"/>
      <c r="K35" s="21">
        <v>0</v>
      </c>
      <c r="L35" s="20" t="str">
        <f>""</f>
        <v/>
      </c>
      <c r="M35" s="21">
        <v>370</v>
      </c>
      <c r="N35" s="20" t="str">
        <f>""</f>
        <v/>
      </c>
      <c r="O35" s="13"/>
    </row>
    <row r="36" spans="1:15" ht="60" customHeight="1">
      <c r="A36" s="15" t="s">
        <v>18</v>
      </c>
      <c r="B36" s="16" t="str">
        <f>"Четырехмандатный (№ 4)"</f>
        <v>Четырехмандатный (№ 4)</v>
      </c>
      <c r="C36" s="16" t="str">
        <f>"Константинова Надежда Викторовна"</f>
        <v>Константинова Надежда Викторовна</v>
      </c>
      <c r="D36" s="17">
        <v>18440</v>
      </c>
      <c r="E36" s="17"/>
      <c r="F36" s="16" t="str">
        <f>""</f>
        <v/>
      </c>
      <c r="G36" s="17"/>
      <c r="H36" s="18"/>
      <c r="I36" s="17">
        <v>18440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30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18440</v>
      </c>
      <c r="E37" s="21">
        <v>0</v>
      </c>
      <c r="F37" s="20" t="str">
        <f>""</f>
        <v/>
      </c>
      <c r="G37" s="21">
        <v>0</v>
      </c>
      <c r="H37" s="22"/>
      <c r="I37" s="21">
        <v>18440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45" customHeight="1">
      <c r="A38" s="15" t="s">
        <v>19</v>
      </c>
      <c r="B38" s="16" t="str">
        <f>"Четырехмандатный (№ 4)"</f>
        <v>Четырехмандатный (№ 4)</v>
      </c>
      <c r="C38" s="16" t="str">
        <f>"Павлов Андрей Эдуардович"</f>
        <v>Павлов Андрей Эдуардович</v>
      </c>
      <c r="D38" s="17">
        <v>14560</v>
      </c>
      <c r="E38" s="17"/>
      <c r="F38" s="16" t="str">
        <f>""</f>
        <v/>
      </c>
      <c r="G38" s="17"/>
      <c r="H38" s="18"/>
      <c r="I38" s="17">
        <v>14560</v>
      </c>
      <c r="J38" s="19"/>
      <c r="K38" s="17"/>
      <c r="L38" s="16" t="str">
        <f>""</f>
        <v/>
      </c>
      <c r="M38" s="17"/>
      <c r="N38" s="16" t="str">
        <f>""</f>
        <v/>
      </c>
      <c r="O38" s="13"/>
    </row>
    <row r="39" spans="1:15" ht="30" customHeight="1">
      <c r="A39" s="14" t="s">
        <v>7</v>
      </c>
      <c r="B39" s="20" t="str">
        <f>""</f>
        <v/>
      </c>
      <c r="C39" s="20" t="str">
        <f>"Итого по кандидату"</f>
        <v>Итого по кандидату</v>
      </c>
      <c r="D39" s="21">
        <v>14560</v>
      </c>
      <c r="E39" s="21">
        <v>0</v>
      </c>
      <c r="F39" s="20" t="str">
        <f>""</f>
        <v/>
      </c>
      <c r="G39" s="21">
        <v>0</v>
      </c>
      <c r="H39" s="22"/>
      <c r="I39" s="21">
        <v>14560</v>
      </c>
      <c r="J39" s="23"/>
      <c r="K39" s="21">
        <v>0</v>
      </c>
      <c r="L39" s="20" t="str">
        <f>""</f>
        <v/>
      </c>
      <c r="M39" s="21">
        <v>0</v>
      </c>
      <c r="N39" s="20" t="str">
        <f>""</f>
        <v/>
      </c>
      <c r="O39" s="13"/>
    </row>
    <row r="40" spans="1:15" ht="165" customHeight="1">
      <c r="A40" s="15" t="s">
        <v>20</v>
      </c>
      <c r="B40" s="16" t="str">
        <f>"Четырехмандатный (№ 4)"</f>
        <v>Четырехмандатный (№ 4)</v>
      </c>
      <c r="C40" s="16" t="str">
        <f>"Фрумкин Борис Иосифович"</f>
        <v>Фрумкин Борис Иосифович</v>
      </c>
      <c r="D40" s="17">
        <v>600</v>
      </c>
      <c r="E40" s="17"/>
      <c r="F40" s="16" t="str">
        <f>""</f>
        <v/>
      </c>
      <c r="G40" s="17"/>
      <c r="H40" s="18"/>
      <c r="I40" s="17">
        <v>515</v>
      </c>
      <c r="J40" s="19"/>
      <c r="K40" s="17"/>
      <c r="L40" s="16" t="str">
        <f>""</f>
        <v/>
      </c>
      <c r="M40" s="17">
        <v>85</v>
      </c>
      <c r="N40" s="1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40" s="13"/>
    </row>
    <row r="41" spans="1:15" ht="30" customHeight="1">
      <c r="A41" s="14" t="s">
        <v>7</v>
      </c>
      <c r="B41" s="20" t="str">
        <f>""</f>
        <v/>
      </c>
      <c r="C41" s="20" t="str">
        <f>"Итого по кандидату"</f>
        <v>Итого по кандидату</v>
      </c>
      <c r="D41" s="21">
        <v>600</v>
      </c>
      <c r="E41" s="21">
        <v>0</v>
      </c>
      <c r="F41" s="20" t="str">
        <f>""</f>
        <v/>
      </c>
      <c r="G41" s="21">
        <v>0</v>
      </c>
      <c r="H41" s="22"/>
      <c r="I41" s="21">
        <v>515</v>
      </c>
      <c r="J41" s="23"/>
      <c r="K41" s="21">
        <v>0</v>
      </c>
      <c r="L41" s="20" t="str">
        <f>""</f>
        <v/>
      </c>
      <c r="M41" s="21">
        <v>85</v>
      </c>
      <c r="N41" s="20" t="str">
        <f>""</f>
        <v/>
      </c>
      <c r="O41" s="13"/>
    </row>
    <row r="42" spans="1:15" ht="75" customHeight="1">
      <c r="A42" s="14" t="s">
        <v>7</v>
      </c>
      <c r="B42" s="20" t="str">
        <f>""</f>
        <v/>
      </c>
      <c r="C42" s="20" t="str">
        <f>"Избирательный округ (Четырехмандатный (№ 4)), всего"</f>
        <v>Избирательный округ (Четырехмандатный (№ 4)), всего</v>
      </c>
      <c r="D42" s="21">
        <v>34600</v>
      </c>
      <c r="E42" s="21">
        <v>0</v>
      </c>
      <c r="F42" s="20" t="str">
        <f>""</f>
        <v/>
      </c>
      <c r="G42" s="21">
        <v>0</v>
      </c>
      <c r="H42" s="22"/>
      <c r="I42" s="21">
        <v>34145</v>
      </c>
      <c r="J42" s="23"/>
      <c r="K42" s="21">
        <v>0</v>
      </c>
      <c r="L42" s="20" t="str">
        <f>""</f>
        <v/>
      </c>
      <c r="M42" s="21">
        <v>455</v>
      </c>
      <c r="N42" s="20" t="str">
        <f>""</f>
        <v/>
      </c>
      <c r="O42" s="13"/>
    </row>
    <row r="43" spans="1:15">
      <c r="A43" s="14" t="s">
        <v>7</v>
      </c>
      <c r="B43" s="20" t="str">
        <f>""</f>
        <v/>
      </c>
      <c r="C43" s="20" t="str">
        <f>"Итого"</f>
        <v>Итого</v>
      </c>
      <c r="D43" s="21">
        <v>132411</v>
      </c>
      <c r="E43" s="21">
        <v>0</v>
      </c>
      <c r="F43" s="20" t="str">
        <f>""</f>
        <v/>
      </c>
      <c r="G43" s="21">
        <v>0</v>
      </c>
      <c r="H43" s="22">
        <v>0</v>
      </c>
      <c r="I43" s="21">
        <v>121386</v>
      </c>
      <c r="J43" s="23"/>
      <c r="K43" s="21">
        <v>0</v>
      </c>
      <c r="L43" s="20" t="str">
        <f>""</f>
        <v/>
      </c>
      <c r="M43" s="21">
        <v>11025</v>
      </c>
      <c r="N43" s="20" t="str">
        <f>""</f>
        <v/>
      </c>
      <c r="O43" s="13"/>
    </row>
    <row r="44" spans="1:15">
      <c r="O44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2023-10-23T07:23:27Z</dcterms:created>
  <dcterms:modified xsi:type="dcterms:W3CDTF">2023-10-23T07:23:49Z</dcterms:modified>
</cp:coreProperties>
</file>