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0515" windowHeight="1462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7" i="1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<sst xmlns="http://schemas.openxmlformats.org/spreadsheetml/2006/main" count="46" uniqueCount="38">
  <si>
    <t>Отчет № 9. 09.11.2023 16:30:47</t>
  </si>
  <si>
    <t>Выборы депутатов Думы Калязинского муниципального округа первого созыва</t>
  </si>
  <si>
    <t>территориальная избирательная комиссия Калязинского района</t>
  </si>
  <si>
    <t>По состоянию на 20.10.2023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</si>
  <si>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</si>
  <si>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</si>
  <si>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</si>
  <si>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</si>
  <si>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</si>
  <si>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</si>
  <si>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</si>
  <si>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</si>
  <si>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</si>
  <si>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</si>
  <si>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</si>
  <si>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</si>
  <si>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</si>
  <si>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</si>
  <si>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</si>
  <si>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</si>
  <si>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</si>
  <si>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</si>
  <si>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</si>
  <si>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</si>
  <si>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</si>
  <si>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</si>
  <si>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</si>
  <si>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</si>
  <si>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</si>
  <si>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</si>
  <si>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</si>
  <si>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</si>
  <si>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</si>
  <si>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</si>
  <si>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</si>
  <si>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</si>
  <si>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</si>
  <si>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 xml:space="preserve">Сведения о поступлении и расходовании средств избирательных фондов кандидатов (на основании итоговых финансовых отчетов)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</si>
</sst>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5" fillId="3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workbookViewId="0">
      <selection activeCell="A2" sqref="A2:W2"/>
    </sheetView>
  </sheetViews>
  <sheetFormatPr defaultRowHeight="15"/>
  <cols>
    <col min="1" max="1" width="8.140625" customWidth="1"/>
    <col min="2" max="2" width="13.7109375" customWidth="1"/>
    <col min="3" max="3" width="4.7109375" customWidth="1"/>
    <col min="4" max="23" width="13.7109375" customWidth="1"/>
    <col min="24" max="24" width="9.140625" customWidth="1"/>
  </cols>
  <sheetData>
    <row r="1" spans="1:24" ht="15" customHeight="1">
      <c r="W1" s="1" t="s">
        <v>0</v>
      </c>
    </row>
    <row r="2" spans="1:24" ht="60" customHeight="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4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4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4">
      <c r="W5" s="4" t="s">
        <v>3</v>
      </c>
    </row>
    <row r="6" spans="1:24">
      <c r="W6" s="4" t="s">
        <v>4</v>
      </c>
    </row>
    <row r="7" spans="1:24" ht="141" customHeight="1">
      <c r="A7" s="5" t="str">
        <f>"№ строки"</f>
        <v>№ строки</v>
      </c>
      <c r="B7" s="6" t="str">
        <f>"Строка финансового отчета"</f>
        <v>Строка финансового отчета</v>
      </c>
      <c r="C7" s="8" t="str">
        <f>"Шифр строки"</f>
        <v>Шифр строки</v>
      </c>
      <c r="D7" s="8" t="str">
        <f>"Итого по всем избирательным объединениям, кандидатам"</f>
        <v>Итого по всем избирательным объединениям, кандидатам</v>
      </c>
      <c r="E7" s="9" t="str">
        <f>"Константинов Илья Иванович"</f>
        <v>Константинов Илья Иванович</v>
      </c>
      <c r="F7" s="9" t="str">
        <f>"Чекмарев Сергей Александрович"</f>
        <v>Чекмарев Сергей Александрович</v>
      </c>
      <c r="G7" s="9" t="str">
        <f>"Избирательный округ (Четырехмандатный (№ 1)), всего"</f>
        <v>Избирательный округ (Четырехмандатный (№ 1)), всего</v>
      </c>
      <c r="H7" s="9" t="str">
        <f>"Мороз Валентина Николаевна"</f>
        <v>Мороз Валентина Николаевна</v>
      </c>
      <c r="I7" s="9" t="str">
        <f>"Скупова Ирина Владимировна"</f>
        <v>Скупова Ирина Владимировна</v>
      </c>
      <c r="J7" s="9" t="str">
        <f>"Шмарина Наталия Юрьевна"</f>
        <v>Шмарина Наталия Юрьевна</v>
      </c>
      <c r="K7" s="9" t="str">
        <f>"Избирательный округ (Пятимандатный (№ 2)), всего"</f>
        <v>Избирательный округ (Пятимандатный (№ 2)), всего</v>
      </c>
      <c r="L7" s="9" t="str">
        <f>"Езерский Станислав Игоревич"</f>
        <v>Езерский Станислав Игоревич</v>
      </c>
      <c r="M7" s="9" t="str">
        <f>"Кондаков Алексей Анатольевич"</f>
        <v>Кондаков Алексей Анатольевич</v>
      </c>
      <c r="N7" s="9" t="str">
        <f>"Селивёрстов Вадим Валерьевич"</f>
        <v>Селивёрстов Вадим Валерьевич</v>
      </c>
      <c r="O7" s="9" t="str">
        <f>"Смелков Валерий Михайлович"</f>
        <v>Смелков Валерий Михайлович</v>
      </c>
      <c r="P7" s="9" t="str">
        <f>"Стоячко Михаил Вячеславович"</f>
        <v>Стоячко Михаил Вячеславович</v>
      </c>
      <c r="Q7" s="9" t="str">
        <f>"Избирательный округ (Четырехмандатный (№ 3)), всего"</f>
        <v>Избирательный округ (Четырехмандатный (№ 3)), всего</v>
      </c>
      <c r="R7" s="9" t="str">
        <f>"Ворожейкин Станислав Вячеславович"</f>
        <v>Ворожейкин Станислав Вячеславович</v>
      </c>
      <c r="S7" s="9" t="str">
        <f>"Константинова Надежда Викторовна"</f>
        <v>Константинова Надежда Викторовна</v>
      </c>
      <c r="T7" s="9" t="str">
        <f>"Кочков Николай Дмитриевич"</f>
        <v>Кочков Николай Дмитриевич</v>
      </c>
      <c r="U7" s="9" t="str">
        <f>"Павлов Андрей Эдуардович"</f>
        <v>Павлов Андрей Эдуардович</v>
      </c>
      <c r="V7" s="9" t="str">
        <f>"Фрумкин Борис Иосифович"</f>
        <v>Фрумкин Борис Иосифович</v>
      </c>
      <c r="W7" s="9" t="str">
        <f>"Избирательный округ (Четырехмандатный (№ 4)), всего"</f>
        <v>Избирательный округ (Четырехмандатный (№ 4)), всего</v>
      </c>
    </row>
    <row r="8" spans="1:24">
      <c r="A8" s="11" t="s">
        <v>5</v>
      </c>
      <c r="B8" s="6" t="str">
        <f>"2"</f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7"/>
    </row>
    <row r="9" spans="1:24" ht="75" customHeight="1">
      <c r="A9" s="12" t="s">
        <v>5</v>
      </c>
      <c r="B9" s="13" t="str">
        <f>"Поступило средств в избирательный фонд, всего"</f>
        <v>Поступило средств в избирательный фонд, всего</v>
      </c>
      <c r="C9" s="14">
        <v>10</v>
      </c>
      <c r="D9" s="15">
        <v>132411</v>
      </c>
      <c r="E9" s="15">
        <v>17845</v>
      </c>
      <c r="F9" s="15">
        <v>125</v>
      </c>
      <c r="G9" s="15">
        <v>17970</v>
      </c>
      <c r="H9" s="15">
        <v>22701</v>
      </c>
      <c r="I9" s="15">
        <v>9440</v>
      </c>
      <c r="J9" s="15">
        <v>200</v>
      </c>
      <c r="K9" s="15">
        <v>32341</v>
      </c>
      <c r="L9" s="15">
        <v>13120</v>
      </c>
      <c r="M9" s="15">
        <v>600</v>
      </c>
      <c r="N9" s="15">
        <v>1000</v>
      </c>
      <c r="O9" s="15">
        <v>32380</v>
      </c>
      <c r="P9" s="15">
        <v>400</v>
      </c>
      <c r="Q9" s="15">
        <v>47500</v>
      </c>
      <c r="R9" s="15">
        <v>1000</v>
      </c>
      <c r="S9" s="15">
        <v>18440</v>
      </c>
      <c r="T9" s="15">
        <v>0</v>
      </c>
      <c r="U9" s="15">
        <v>14560</v>
      </c>
      <c r="V9" s="15">
        <v>600</v>
      </c>
      <c r="W9" s="15">
        <v>34600</v>
      </c>
      <c r="X9" s="10"/>
    </row>
    <row r="10" spans="1:24">
      <c r="A10" s="12" t="s">
        <v>6</v>
      </c>
      <c r="B10" s="14" t="str">
        <f>"в том числе"</f>
        <v>в том числе</v>
      </c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0"/>
    </row>
    <row r="11" spans="1:24" ht="135" customHeight="1">
      <c r="A11" s="12" t="s">
        <v>7</v>
      </c>
      <c r="B11" s="13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14">
        <v>20</v>
      </c>
      <c r="D11" s="15">
        <v>122271</v>
      </c>
      <c r="E11" s="15">
        <v>17845</v>
      </c>
      <c r="F11" s="15">
        <v>125</v>
      </c>
      <c r="G11" s="15">
        <v>17970</v>
      </c>
      <c r="H11" s="15">
        <v>22701</v>
      </c>
      <c r="I11" s="15">
        <v>9440</v>
      </c>
      <c r="J11" s="15">
        <v>200</v>
      </c>
      <c r="K11" s="15">
        <v>32341</v>
      </c>
      <c r="L11" s="15">
        <v>13120</v>
      </c>
      <c r="M11" s="15">
        <v>600</v>
      </c>
      <c r="N11" s="15">
        <v>1000</v>
      </c>
      <c r="O11" s="15">
        <v>22240</v>
      </c>
      <c r="P11" s="15">
        <v>400</v>
      </c>
      <c r="Q11" s="15">
        <v>37360</v>
      </c>
      <c r="R11" s="15">
        <v>1000</v>
      </c>
      <c r="S11" s="15">
        <v>18440</v>
      </c>
      <c r="T11" s="15">
        <v>0</v>
      </c>
      <c r="U11" s="15">
        <v>14560</v>
      </c>
      <c r="V11" s="15">
        <v>600</v>
      </c>
      <c r="W11" s="15">
        <v>34600</v>
      </c>
      <c r="X11" s="10"/>
    </row>
    <row r="12" spans="1:24">
      <c r="A12" s="12" t="s">
        <v>6</v>
      </c>
      <c r="B12" s="14" t="str">
        <f>"из них"</f>
        <v>из них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0"/>
    </row>
    <row r="13" spans="1:24" ht="105" customHeight="1">
      <c r="A13" s="12" t="s">
        <v>8</v>
      </c>
      <c r="B13" s="13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14">
        <v>30</v>
      </c>
      <c r="D13" s="15">
        <v>87426</v>
      </c>
      <c r="E13" s="15">
        <v>7000</v>
      </c>
      <c r="F13" s="15">
        <v>125</v>
      </c>
      <c r="G13" s="15">
        <v>7125</v>
      </c>
      <c r="H13" s="15">
        <v>22701</v>
      </c>
      <c r="I13" s="15">
        <v>5000</v>
      </c>
      <c r="J13" s="15">
        <v>200</v>
      </c>
      <c r="K13" s="15">
        <v>27901</v>
      </c>
      <c r="L13" s="15">
        <v>7000</v>
      </c>
      <c r="M13" s="15">
        <v>600</v>
      </c>
      <c r="N13" s="15">
        <v>1000</v>
      </c>
      <c r="O13" s="15">
        <v>22240</v>
      </c>
      <c r="P13" s="15">
        <v>400</v>
      </c>
      <c r="Q13" s="15">
        <v>31240</v>
      </c>
      <c r="R13" s="15">
        <v>1000</v>
      </c>
      <c r="S13" s="15">
        <v>5000</v>
      </c>
      <c r="T13" s="15">
        <v>0</v>
      </c>
      <c r="U13" s="15">
        <v>14560</v>
      </c>
      <c r="V13" s="15">
        <v>600</v>
      </c>
      <c r="W13" s="15">
        <v>21160</v>
      </c>
      <c r="X13" s="10"/>
    </row>
    <row r="14" spans="1:24" ht="135" customHeight="1">
      <c r="A14" s="12" t="s">
        <v>9</v>
      </c>
      <c r="B14" s="13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4">
        <v>40</v>
      </c>
      <c r="D14" s="15">
        <v>34845</v>
      </c>
      <c r="E14" s="15">
        <v>10845</v>
      </c>
      <c r="F14" s="15">
        <v>0</v>
      </c>
      <c r="G14" s="15">
        <v>10845</v>
      </c>
      <c r="H14" s="15">
        <v>0</v>
      </c>
      <c r="I14" s="15">
        <v>4440</v>
      </c>
      <c r="J14" s="15">
        <v>0</v>
      </c>
      <c r="K14" s="15">
        <v>4440</v>
      </c>
      <c r="L14" s="15">
        <v>6120</v>
      </c>
      <c r="M14" s="15">
        <v>0</v>
      </c>
      <c r="N14" s="15">
        <v>0</v>
      </c>
      <c r="O14" s="15">
        <v>0</v>
      </c>
      <c r="P14" s="15">
        <v>0</v>
      </c>
      <c r="Q14" s="15">
        <v>6120</v>
      </c>
      <c r="R14" s="15">
        <v>0</v>
      </c>
      <c r="S14" s="15">
        <v>13440</v>
      </c>
      <c r="T14" s="15">
        <v>0</v>
      </c>
      <c r="U14" s="15">
        <v>0</v>
      </c>
      <c r="V14" s="15">
        <v>0</v>
      </c>
      <c r="W14" s="15">
        <v>13440</v>
      </c>
      <c r="X14" s="10"/>
    </row>
    <row r="15" spans="1:24" ht="75" customHeight="1">
      <c r="A15" s="12" t="s">
        <v>10</v>
      </c>
      <c r="B15" s="13" t="str">
        <f>"Добровольные пожертвования гражданина"</f>
        <v>Добровольные пожертвования гражданина</v>
      </c>
      <c r="C15" s="14">
        <v>50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0"/>
    </row>
    <row r="16" spans="1:24" ht="90" customHeight="1">
      <c r="A16" s="12" t="s">
        <v>11</v>
      </c>
      <c r="B16" s="13" t="str">
        <f>"Добровольные пожертвования юридического лица"</f>
        <v>Добровольные пожертвования юридического лица</v>
      </c>
      <c r="C16" s="14">
        <v>60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0"/>
    </row>
    <row r="17" spans="1:24" ht="285" customHeight="1">
      <c r="A17" s="12" t="s">
        <v>12</v>
      </c>
      <c r="B17" s="13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C17" s="14">
        <v>70</v>
      </c>
      <c r="D17" s="15">
        <v>10140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10140</v>
      </c>
      <c r="P17" s="15">
        <v>0</v>
      </c>
      <c r="Q17" s="15">
        <v>10140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0"/>
    </row>
    <row r="18" spans="1:24">
      <c r="A18" s="12" t="s">
        <v>6</v>
      </c>
      <c r="B18" s="14" t="str">
        <f>"из них"</f>
        <v>из них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0"/>
    </row>
    <row r="19" spans="1:24" ht="105" customHeight="1">
      <c r="A19" s="12" t="s">
        <v>13</v>
      </c>
      <c r="B19" s="13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14">
        <v>80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0"/>
    </row>
    <row r="20" spans="1:24" ht="135" customHeight="1">
      <c r="A20" s="12" t="s">
        <v>14</v>
      </c>
      <c r="B20" s="13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14">
        <v>90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0"/>
    </row>
    <row r="21" spans="1:24" ht="30" customHeight="1">
      <c r="A21" s="12" t="s">
        <v>15</v>
      </c>
      <c r="B21" s="13" t="str">
        <f>"Средства гражданина"</f>
        <v>Средства гражданина</v>
      </c>
      <c r="C21" s="14">
        <v>100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0"/>
    </row>
    <row r="22" spans="1:24" ht="45" customHeight="1">
      <c r="A22" s="12" t="s">
        <v>16</v>
      </c>
      <c r="B22" s="13" t="str">
        <f>"Средства юридического лица"</f>
        <v>Средства юридического лица</v>
      </c>
      <c r="C22" s="14">
        <v>110</v>
      </c>
      <c r="D22" s="15">
        <v>10140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10140</v>
      </c>
      <c r="P22" s="15">
        <v>0</v>
      </c>
      <c r="Q22" s="15">
        <v>10140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0"/>
    </row>
    <row r="23" spans="1:24" ht="90" customHeight="1">
      <c r="A23" s="12" t="s">
        <v>17</v>
      </c>
      <c r="B23" s="13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14">
        <v>120</v>
      </c>
      <c r="D23" s="15">
        <v>10140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10140</v>
      </c>
      <c r="P23" s="15">
        <v>0</v>
      </c>
      <c r="Q23" s="15">
        <v>10140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0"/>
    </row>
    <row r="24" spans="1:24">
      <c r="A24" s="12" t="s">
        <v>6</v>
      </c>
      <c r="B24" s="14" t="str">
        <f>"из них"</f>
        <v>из них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0"/>
    </row>
    <row r="25" spans="1:24" ht="60" customHeight="1">
      <c r="A25" s="12" t="s">
        <v>18</v>
      </c>
      <c r="B25" s="13" t="str">
        <f>"Перечислено в доход местного бюджета"</f>
        <v>Перечислено в доход местного бюджета</v>
      </c>
      <c r="C25" s="14">
        <v>130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0"/>
    </row>
    <row r="26" spans="1:24" ht="135" customHeight="1">
      <c r="A26" s="12" t="s">
        <v>19</v>
      </c>
      <c r="B26" s="13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14">
        <v>140</v>
      </c>
      <c r="D26" s="15">
        <v>10140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10140</v>
      </c>
      <c r="P26" s="15">
        <v>0</v>
      </c>
      <c r="Q26" s="15">
        <v>10140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0"/>
    </row>
    <row r="27" spans="1:24">
      <c r="A27" s="12" t="s">
        <v>6</v>
      </c>
      <c r="B27" s="14" t="str">
        <f>"из них"</f>
        <v>из них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0"/>
    </row>
    <row r="28" spans="1:24" ht="180" customHeight="1">
      <c r="A28" s="12" t="s">
        <v>20</v>
      </c>
      <c r="B28" s="13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14">
        <v>150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0"/>
    </row>
    <row r="29" spans="1:24" ht="195" customHeight="1">
      <c r="A29" s="12" t="s">
        <v>21</v>
      </c>
      <c r="B29" s="13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14">
        <v>160</v>
      </c>
      <c r="D29" s="15">
        <v>10140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10140</v>
      </c>
      <c r="P29" s="15">
        <v>0</v>
      </c>
      <c r="Q29" s="15">
        <v>10140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0"/>
    </row>
    <row r="30" spans="1:24" ht="105" customHeight="1">
      <c r="A30" s="12" t="s">
        <v>22</v>
      </c>
      <c r="B30" s="13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14">
        <v>170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0"/>
    </row>
    <row r="31" spans="1:24" ht="105" customHeight="1">
      <c r="A31" s="12" t="s">
        <v>23</v>
      </c>
      <c r="B31" s="13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14">
        <v>180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0"/>
    </row>
    <row r="32" spans="1:24" ht="45" customHeight="1">
      <c r="A32" s="12" t="s">
        <v>24</v>
      </c>
      <c r="B32" s="13" t="str">
        <f>"Израсходовано средств, всего"</f>
        <v>Израсходовано средств, всего</v>
      </c>
      <c r="C32" s="14">
        <v>190</v>
      </c>
      <c r="D32" s="15">
        <v>121386</v>
      </c>
      <c r="E32" s="15">
        <v>17845</v>
      </c>
      <c r="F32" s="15">
        <v>125</v>
      </c>
      <c r="G32" s="15">
        <v>17970</v>
      </c>
      <c r="H32" s="15">
        <v>22701</v>
      </c>
      <c r="I32" s="15">
        <v>9440</v>
      </c>
      <c r="J32" s="15">
        <v>200</v>
      </c>
      <c r="K32" s="15">
        <v>32341</v>
      </c>
      <c r="L32" s="15">
        <v>13120</v>
      </c>
      <c r="M32" s="15">
        <v>540</v>
      </c>
      <c r="N32" s="15">
        <v>630</v>
      </c>
      <c r="O32" s="15">
        <v>22240</v>
      </c>
      <c r="P32" s="15">
        <v>400</v>
      </c>
      <c r="Q32" s="15">
        <v>36930</v>
      </c>
      <c r="R32" s="15">
        <v>630</v>
      </c>
      <c r="S32" s="15">
        <v>18440</v>
      </c>
      <c r="T32" s="15">
        <v>0</v>
      </c>
      <c r="U32" s="15">
        <v>14560</v>
      </c>
      <c r="V32" s="15">
        <v>515</v>
      </c>
      <c r="W32" s="15">
        <v>34145</v>
      </c>
      <c r="X32" s="10"/>
    </row>
    <row r="33" spans="1:24">
      <c r="A33" s="12" t="s">
        <v>6</v>
      </c>
      <c r="B33" s="14" t="str">
        <f>"из них"</f>
        <v>из них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0"/>
    </row>
    <row r="34" spans="1:24" ht="105" customHeight="1">
      <c r="A34" s="12" t="s">
        <v>25</v>
      </c>
      <c r="B34" s="13" t="str">
        <f>"На организацию сбора подписей избирателей, 
из них"</f>
        <v>На организацию сбора подписей избирателей, 
из них</v>
      </c>
      <c r="C34" s="14">
        <v>200</v>
      </c>
      <c r="D34" s="15">
        <v>4625</v>
      </c>
      <c r="E34" s="15">
        <v>0</v>
      </c>
      <c r="F34" s="15">
        <v>125</v>
      </c>
      <c r="G34" s="15">
        <v>125</v>
      </c>
      <c r="H34" s="15">
        <v>0</v>
      </c>
      <c r="I34" s="15">
        <v>0</v>
      </c>
      <c r="J34" s="15">
        <v>200</v>
      </c>
      <c r="K34" s="15">
        <v>200</v>
      </c>
      <c r="L34" s="15">
        <v>0</v>
      </c>
      <c r="M34" s="15">
        <v>540</v>
      </c>
      <c r="N34" s="15">
        <v>630</v>
      </c>
      <c r="O34" s="15">
        <v>1325</v>
      </c>
      <c r="P34" s="15">
        <v>400</v>
      </c>
      <c r="Q34" s="15">
        <v>2895</v>
      </c>
      <c r="R34" s="15">
        <v>630</v>
      </c>
      <c r="S34" s="15">
        <v>0</v>
      </c>
      <c r="T34" s="15">
        <v>0</v>
      </c>
      <c r="U34" s="15">
        <v>260</v>
      </c>
      <c r="V34" s="15">
        <v>515</v>
      </c>
      <c r="W34" s="15">
        <v>1405</v>
      </c>
      <c r="X34" s="10"/>
    </row>
    <row r="35" spans="1:24">
      <c r="A35" s="12" t="s">
        <v>6</v>
      </c>
      <c r="B35" s="14" t="str">
        <f>"из них"</f>
        <v>из них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0"/>
    </row>
    <row r="36" spans="1:24" ht="90" customHeight="1">
      <c r="A36" s="12" t="s">
        <v>26</v>
      </c>
      <c r="B36" s="13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6" s="14">
        <v>210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0"/>
    </row>
    <row r="37" spans="1:24" ht="105" customHeight="1">
      <c r="A37" s="12" t="s">
        <v>27</v>
      </c>
      <c r="B37" s="13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14">
        <v>220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0"/>
    </row>
    <row r="38" spans="1:24" ht="120" customHeight="1">
      <c r="A38" s="12" t="s">
        <v>28</v>
      </c>
      <c r="B38" s="13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14">
        <v>230</v>
      </c>
      <c r="D38" s="15">
        <v>29140</v>
      </c>
      <c r="E38" s="15">
        <v>4725</v>
      </c>
      <c r="F38" s="15">
        <v>0</v>
      </c>
      <c r="G38" s="15">
        <v>4725</v>
      </c>
      <c r="H38" s="15">
        <v>13775</v>
      </c>
      <c r="I38" s="15">
        <v>0</v>
      </c>
      <c r="J38" s="15">
        <v>0</v>
      </c>
      <c r="K38" s="15">
        <v>13775</v>
      </c>
      <c r="L38" s="15">
        <v>0</v>
      </c>
      <c r="M38" s="15">
        <v>0</v>
      </c>
      <c r="N38" s="15">
        <v>0</v>
      </c>
      <c r="O38" s="15">
        <v>10640</v>
      </c>
      <c r="P38" s="15">
        <v>0</v>
      </c>
      <c r="Q38" s="15">
        <v>10640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0"/>
    </row>
    <row r="39" spans="1:24" ht="90" customHeight="1">
      <c r="A39" s="12" t="s">
        <v>29</v>
      </c>
      <c r="B39" s="13" t="str">
        <f>"На предвыборную агитацию через сетевые издания"</f>
        <v>На предвыборную агитацию через сетевые издания</v>
      </c>
      <c r="C39" s="14">
        <v>240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0"/>
    </row>
    <row r="40" spans="1:24" ht="135" customHeight="1">
      <c r="A40" s="12" t="s">
        <v>30</v>
      </c>
      <c r="B40" s="13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C40" s="14">
        <v>250</v>
      </c>
      <c r="D40" s="15">
        <v>73486</v>
      </c>
      <c r="E40" s="15">
        <v>13120</v>
      </c>
      <c r="F40" s="15">
        <v>0</v>
      </c>
      <c r="G40" s="15">
        <v>13120</v>
      </c>
      <c r="H40" s="15">
        <v>8926</v>
      </c>
      <c r="I40" s="15">
        <v>9440</v>
      </c>
      <c r="J40" s="15">
        <v>0</v>
      </c>
      <c r="K40" s="15">
        <v>18366</v>
      </c>
      <c r="L40" s="15">
        <v>13120</v>
      </c>
      <c r="M40" s="15">
        <v>0</v>
      </c>
      <c r="N40" s="15">
        <v>0</v>
      </c>
      <c r="O40" s="15">
        <v>10140</v>
      </c>
      <c r="P40" s="15">
        <v>0</v>
      </c>
      <c r="Q40" s="15">
        <v>23260</v>
      </c>
      <c r="R40" s="15">
        <v>0</v>
      </c>
      <c r="S40" s="15">
        <v>4440</v>
      </c>
      <c r="T40" s="15">
        <v>0</v>
      </c>
      <c r="U40" s="15">
        <v>14300</v>
      </c>
      <c r="V40" s="15">
        <v>0</v>
      </c>
      <c r="W40" s="15">
        <v>18740</v>
      </c>
      <c r="X40" s="10"/>
    </row>
    <row r="41" spans="1:24" ht="90" customHeight="1">
      <c r="A41" s="12" t="s">
        <v>31</v>
      </c>
      <c r="B41" s="13" t="str">
        <f>"На проведение публичных массовых мероприятий"</f>
        <v>На проведение публичных массовых мероприятий</v>
      </c>
      <c r="C41" s="14">
        <v>260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0"/>
    </row>
    <row r="42" spans="1:24" ht="105" customHeight="1">
      <c r="A42" s="12" t="s">
        <v>32</v>
      </c>
      <c r="B42" s="13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2" s="14">
        <v>270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0"/>
    </row>
    <row r="43" spans="1:24" ht="210" customHeight="1">
      <c r="A43" s="12" t="s">
        <v>33</v>
      </c>
      <c r="B43" s="13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C43" s="14">
        <v>280</v>
      </c>
      <c r="D43" s="15">
        <v>14000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14000</v>
      </c>
      <c r="T43" s="15">
        <v>0</v>
      </c>
      <c r="U43" s="15">
        <v>0</v>
      </c>
      <c r="V43" s="15">
        <v>0</v>
      </c>
      <c r="W43" s="15">
        <v>14000</v>
      </c>
      <c r="X43" s="10"/>
    </row>
    <row r="44" spans="1:24" ht="150" customHeight="1">
      <c r="A44" s="12" t="s">
        <v>34</v>
      </c>
      <c r="B44" s="13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4" s="14">
        <v>290</v>
      </c>
      <c r="D44" s="15">
        <v>135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135</v>
      </c>
      <c r="P44" s="15">
        <v>0</v>
      </c>
      <c r="Q44" s="15">
        <v>135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0"/>
    </row>
    <row r="45" spans="1:24" ht="180" customHeight="1">
      <c r="A45" s="12" t="s">
        <v>35</v>
      </c>
      <c r="B45" s="13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C45" s="14">
        <v>310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0"/>
    </row>
    <row r="46" spans="1:24">
      <c r="A46" s="12" t="s">
        <v>6</v>
      </c>
      <c r="B46" s="14" t="str">
        <f>"из них"</f>
        <v>из них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0"/>
    </row>
    <row r="47" spans="1:24" ht="225" customHeight="1">
      <c r="A47" s="12" t="s">
        <v>36</v>
      </c>
      <c r="B47" s="13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7" s="14">
        <v>300</v>
      </c>
      <c r="D47" s="15">
        <v>885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60</v>
      </c>
      <c r="N47" s="15">
        <v>370</v>
      </c>
      <c r="O47" s="15">
        <v>0</v>
      </c>
      <c r="P47" s="15">
        <v>0</v>
      </c>
      <c r="Q47" s="15">
        <v>430</v>
      </c>
      <c r="R47" s="15">
        <v>370</v>
      </c>
      <c r="S47" s="15">
        <v>0</v>
      </c>
      <c r="T47" s="15">
        <v>0</v>
      </c>
      <c r="U47" s="15">
        <v>0</v>
      </c>
      <c r="V47" s="15">
        <v>85</v>
      </c>
      <c r="W47" s="15">
        <v>455</v>
      </c>
      <c r="X47" s="10"/>
    </row>
    <row r="48" spans="1:24">
      <c r="X48" s="10"/>
    </row>
  </sheetData>
  <mergeCells count="3">
    <mergeCell ref="A2:W2"/>
    <mergeCell ref="A3:W3"/>
    <mergeCell ref="A4:W4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2023-11-09T13:30:56Z</dcterms:created>
  <dcterms:modified xsi:type="dcterms:W3CDTF">2023-11-09T13:36:34Z</dcterms:modified>
</cp:coreProperties>
</file>